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Quote" sheetId="1" r:id="rId1"/>
    <sheet name="Costing" sheetId="2" r:id="rId2"/>
  </sheets>
  <definedNames>
    <definedName name="CycleMinutes">Costing!$B$6</definedName>
    <definedName name="HoursPerDay">Costing!$B$16</definedName>
    <definedName name="Margin">Costing!$B$11</definedName>
    <definedName name="MaterialDays">Costing!$B$21</definedName>
    <definedName name="OneTimeCharges">Costing!$B$9</definedName>
    <definedName name="OrderTerms">Quote!$B$25</definedName>
    <definedName name="OutsideDays">Costing!$B$15</definedName>
    <definedName name="PerPieceCost">Costing!$B$8</definedName>
    <definedName name="QueueDays">Costing!$B$14</definedName>
    <definedName name="QuoteDate">Costing!$B$19</definedName>
    <definedName name="SetupHours">Costing!$B$5</definedName>
    <definedName name="ShopRate">Costing!$B$7</definedName>
    <definedName name="SpreadOneTime">Costing!$B$10</definedName>
    <definedName name="ValidDays">Costing!$B$20</definedName>
    <definedName name="_xlnm.Print_Area" localSheetId="0">Quote!$A$1:$E$32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mmm d, yyyy"/>
  </numFmts>
  <fonts count="4">
    <font>
      <sz val="10"/>
      <color rgb="FF23372F"/>
      <name val="Arial"/>
      <family val="2"/>
    </font>
    <font>
      <b/>
      <sz val="10"/>
      <color rgb="FF23372F"/>
      <name val="Arial"/>
      <family val="2"/>
    </font>
    <font>
      <b/>
      <sz val="15"/>
      <color rgb="FF23372F"/>
      <name val="Arial"/>
      <family val="2"/>
    </font>
    <font>
      <sz val="9"/>
      <color rgb="FF63716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BF6EA"/>
        <bgColor indexed="64"/>
      </patternFill>
    </fill>
    <fill>
      <patternFill patternType="solid">
        <fgColor rgb="FFEEF4E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245B46"/>
      </bottom>
      <diagonal/>
    </border>
    <border>
      <left style="thin">
        <color rgb="FFDFE5DF"/>
      </left>
      <right style="thin">
        <color rgb="FFDFE5DF"/>
      </right>
      <top style="thin">
        <color rgb="FFDFE5DF"/>
      </top>
      <bottom style="thin">
        <color rgb="FFDFE5D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1" xfId="0" applyFont="1" applyFill="1" applyBorder="1" applyAlignment="1">
      <alignment vertical="bottom" wrapText="1"/>
    </xf>
    <xf numFmtId="0" fontId="0" fillId="2" borderId="2" xfId="0" applyFill="1" applyBorder="1"/>
    <xf numFmtId="0" fontId="0" fillId="2" borderId="2" xfId="0" applyFill="1" applyBorder="1"/>
    <xf numFmtId="164" fontId="0" fillId="2" borderId="2" xfId="0" applyNumberFormat="1" applyFill="1" applyBorder="1"/>
    <xf numFmtId="9" fontId="0" fillId="2" borderId="2" xfId="0" applyNumberFormat="1" applyFill="1" applyBorder="1"/>
    <xf numFmtId="165" fontId="0" fillId="2" borderId="2" xfId="0" applyNumberFormat="1" applyFill="1" applyBorder="1" applyAlignment="1">
      <alignment horizontal="left"/>
    </xf>
    <xf numFmtId="164" fontId="0" fillId="0" borderId="0" xfId="0" applyNumberFormat="1" applyAlignment="1">
      <alignment horizontal="right"/>
    </xf>
    <xf numFmtId="9" fontId="0" fillId="0" borderId="0" xfId="0" applyNumberFormat="1"/>
    <xf numFmtId="165" fontId="0" fillId="0" borderId="0" xfId="0" applyNumberFormat="1" applyAlignment="1">
      <alignment horizontal="left"/>
    </xf>
    <xf numFmtId="1" fontId="0" fillId="0" borderId="0" xfId="0" applyNumberFormat="1"/>
    <xf numFmtId="0" fontId="0" fillId="0" borderId="0" xfId="0" applyAlignment="1">
      <alignment vertical="top" wrapText="1"/>
    </xf>
    <xf numFmtId="164" fontId="1" fillId="0" borderId="0" xfId="0" applyNumberFormat="1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1" width="30" customWidth="1"/>
    <col min="2" max="2" width="17" customWidth="1"/>
    <col min="3" max="3" width="20" customWidth="1"/>
    <col min="4" max="4" width="24" customWidth="1"/>
    <col min="5" max="5" width="26" customWidth="1"/>
  </cols>
  <sheetData>
    <row r="1" ht="24" customHeight="1">
      <c r="A1" s="2" t="inlineStr">
        <is>
          <t xml:space="preserve">Example Precision Ltd.</t>
        </is>
      </c>
      <c r="E1" s="2" t="inlineStr">
        <is>
          <t xml:space="preserve">Quote</t>
        </is>
      </c>
    </row>
    <row r="2">
      <c r="A2" t="inlineStr">
        <is>
          <t xml:space="preserve">100 Example Road, Example City</t>
        </is>
      </c>
    </row>
    <row r="3">
      <c r="A3" t="inlineStr">
        <is>
          <t xml:space="preserve">quotes@example.com</t>
        </is>
      </c>
    </row>
    <row r="5">
      <c r="A5" s="1" t="inlineStr">
        <is>
          <t xml:space="preserve">Quote number</t>
        </is>
      </c>
      <c r="B5" t="inlineStr">
        <is>
          <t xml:space="preserve">Q-1001</t>
        </is>
      </c>
      <c r="D5" s="1" t="inlineStr">
        <is>
          <t xml:space="preserve">Customer</t>
        </is>
      </c>
      <c r="E5" t="inlineStr">
        <is>
          <t xml:space="preserve">Example Customer Co.</t>
        </is>
      </c>
    </row>
    <row r="6">
      <c r="A6" s="1" t="inlineStr">
        <is>
          <t xml:space="preserve">Quote revision</t>
        </is>
      </c>
      <c r="B6" t="inlineStr">
        <is>
          <t xml:space="preserve">A</t>
        </is>
      </c>
      <c r="D6" s="1" t="inlineStr">
        <is>
          <t xml:space="preserve">Contact</t>
        </is>
      </c>
      <c r="E6" t="inlineStr">
        <is>
          <t xml:space="preserve">A. Buyer</t>
        </is>
      </c>
    </row>
    <row r="7">
      <c r="A7" s="1" t="inlineStr">
        <is>
          <t xml:space="preserve">Quote date</t>
        </is>
      </c>
      <c r="B7" s="12">
        <f>QuoteDate</f>
        <v>46314</v>
      </c>
      <c r="D7" s="1" t="inlineStr">
        <is>
          <t xml:space="preserve">Your RFQ</t>
        </is>
      </c>
      <c r="E7" t="inlineStr">
        <is>
          <t xml:space="preserve">RFQ-0001</t>
        </is>
      </c>
    </row>
    <row r="8">
      <c r="A8" s="1" t="inlineStr">
        <is>
          <t xml:space="preserve">Valid until</t>
        </is>
      </c>
      <c r="B8" s="12">
        <f>QuoteDate+ValidDays</f>
        <v>46344</v>
      </c>
      <c r="D8" s="1" t="inlineStr">
        <is>
          <t xml:space="preserve">Prepared by</t>
        </is>
      </c>
      <c r="E8" t="inlineStr">
        <is>
          <t xml:space="preserve">J. Estimator</t>
        </is>
      </c>
    </row>
    <row r="10">
      <c r="A10" s="4" t="inlineStr">
        <is>
          <t xml:space="preserve">Part number</t>
        </is>
      </c>
      <c r="B10" s="4" t="inlineStr">
        <is>
          <t xml:space="preserve">Drawing revision</t>
        </is>
      </c>
      <c r="C10" s="4" t="inlineStr">
        <is>
          <t xml:space="preserve">Description</t>
        </is>
      </c>
      <c r="D10" s="4" t="inlineStr">
        <is>
          <t xml:space="preserve">Material</t>
        </is>
      </c>
      <c r="E10" s="4" t="inlineStr">
        <is>
          <t xml:space="preserve">Finish</t>
        </is>
      </c>
    </row>
    <row r="11">
      <c r="A11" t="inlineStr">
        <is>
          <t xml:space="preserve">EX-1001</t>
        </is>
      </c>
      <c r="B11" t="inlineStr">
        <is>
          <t xml:space="preserve">C</t>
        </is>
      </c>
      <c r="C11" t="inlineStr">
        <is>
          <t xml:space="preserve">Bracket</t>
        </is>
      </c>
      <c r="D11" t="inlineStr">
        <is>
          <t xml:space="preserve">6061-T6 aluminum</t>
        </is>
      </c>
      <c r="E11" t="inlineStr">
        <is>
          <t xml:space="preserve">Clear anodize</t>
        </is>
      </c>
    </row>
    <row r="13">
      <c r="A13" s="4" t="inlineStr">
        <is>
          <t xml:space="preserve">Quantity</t>
        </is>
      </c>
      <c r="B13" s="4" t="inlineStr">
        <is>
          <t xml:space="preserve">Unit price</t>
        </is>
      </c>
      <c r="C13" s="4" t="inlineStr">
        <is>
          <t xml:space="preserve">Extended price</t>
        </is>
      </c>
      <c r="D13" s="4" t="inlineStr">
        <is>
          <t xml:space="preserve">Lead time (working days)</t>
        </is>
      </c>
      <c r="E13" s="4" t="inlineStr">
        <is>
          <t xml:space="preserve"/>
        </is>
      </c>
    </row>
    <row r="14">
      <c r="A14" s="16">
        <f>IF(Costing!$A$25="","",Costing!$A$25)</f>
        <v>1</v>
      </c>
      <c r="B14" s="15">
        <f>IF(Costing!$A$25="","",Costing!$E$25)</f>
        <v>371.88</v>
      </c>
      <c r="C14" s="10">
        <f>IF(Costing!$A$25="","",Costing!$F$25)</f>
        <v>371.88</v>
      </c>
      <c r="D14" s="13">
        <f>IF(Costing!$A$25="","",Costing!$H$25)</f>
        <v>11</v>
      </c>
    </row>
    <row r="15">
      <c r="A15" s="16">
        <f>IF(Costing!$A$26="","",Costing!$A$26)</f>
        <v>5</v>
      </c>
      <c r="B15" s="15">
        <f>IF(Costing!$A$26="","",Costing!$E$26)</f>
        <v>109.38</v>
      </c>
      <c r="C15" s="10">
        <f>IF(Costing!$A$26="","",Costing!$F$26)</f>
        <v>546.9</v>
      </c>
      <c r="D15" s="13">
        <f>IF(Costing!$A$26="","",Costing!$H$26)</f>
        <v>11</v>
      </c>
    </row>
    <row r="16">
      <c r="A16" s="16">
        <f>IF(Costing!$A$27="","",Costing!$A$27)</f>
        <v>10</v>
      </c>
      <c r="B16" s="15">
        <f>IF(Costing!$A$27="","",Costing!$E$27)</f>
        <v>76.56</v>
      </c>
      <c r="C16" s="10">
        <f>IF(Costing!$A$27="","",Costing!$F$27)</f>
        <v>765.6</v>
      </c>
      <c r="D16" s="13">
        <f>IF(Costing!$A$27="","",Costing!$H$27)</f>
        <v>11</v>
      </c>
    </row>
    <row r="17">
      <c r="A17" s="16">
        <f>IF(Costing!$A$28="","",Costing!$A$28)</f>
        <v>25</v>
      </c>
      <c r="B17" s="15">
        <f>IF(Costing!$A$28="","",Costing!$E$28)</f>
        <v>56.88</v>
      </c>
      <c r="C17" s="10">
        <f>IF(Costing!$A$28="","",Costing!$F$28)</f>
        <v>1422</v>
      </c>
      <c r="D17" s="13">
        <f>IF(Costing!$A$28="","",Costing!$H$28)</f>
        <v>11</v>
      </c>
    </row>
    <row r="18">
      <c r="A18" s="16">
        <f>IF(Costing!$A$29="","",Costing!$A$29)</f>
        <v>50</v>
      </c>
      <c r="B18" s="15">
        <f>IF(Costing!$A$29="","",Costing!$E$29)</f>
        <v>50.31</v>
      </c>
      <c r="C18" s="10">
        <f>IF(Costing!$A$29="","",Costing!$F$29)</f>
        <v>2515.5</v>
      </c>
      <c r="D18" s="13">
        <f>IF(Costing!$A$29="","",Costing!$H$29)</f>
        <v>12</v>
      </c>
    </row>
    <row r="19">
      <c r="A19" s="16">
        <f>IF(Costing!$A$30="","",Costing!$A$30)</f>
        <v>100</v>
      </c>
      <c r="B19" s="15">
        <f>IF(Costing!$A$30="","",Costing!$E$30)</f>
        <v>47.03</v>
      </c>
      <c r="C19" s="10">
        <f>IF(Costing!$A$30="","",Costing!$F$30)</f>
        <v>4703</v>
      </c>
      <c r="D19" s="13">
        <f>IF(Costing!$A$30="","",Costing!$H$30)</f>
        <v>13</v>
      </c>
    </row>
    <row r="20">
      <c r="A20" s="16" t="str">
        <f>IF(Costing!$A$31="","",Costing!$A$31)</f>
        <v/>
      </c>
      <c r="B20" s="15" t="str">
        <f>IF(Costing!$A$31="","",Costing!$E$31)</f>
        <v/>
      </c>
      <c r="C20" s="10" t="str">
        <f>IF(Costing!$A$31="","",Costing!$F$31)</f>
        <v/>
      </c>
      <c r="D20" s="13" t="str">
        <f>IF(Costing!$A$31="","",Costing!$H$31)</f>
        <v/>
      </c>
    </row>
    <row r="21">
      <c r="A21" s="16" t="str">
        <f>IF(Costing!$A$32="","",Costing!$A$32)</f>
        <v/>
      </c>
      <c r="B21" s="15" t="str">
        <f>IF(Costing!$A$32="","",Costing!$E$32)</f>
        <v/>
      </c>
      <c r="C21" s="10" t="str">
        <f>IF(Costing!$A$32="","",Costing!$F$32)</f>
        <v/>
      </c>
      <c r="D21" s="13" t="str">
        <f>IF(Costing!$A$32="","",Costing!$H$32)</f>
        <v/>
      </c>
    </row>
    <row r="22">
      <c r="A22" s="1" t="inlineStr">
        <is>
          <t xml:space="preserve">One-time charges, billed once</t>
        </is>
      </c>
      <c r="C22" s="10">
        <f>IF(SpreadOneTime="Yes","In unit prices",OneTimeCharges)</f>
        <v>250</v>
      </c>
    </row>
    <row r="24">
      <c r="A24" s="1" t="inlineStr">
        <is>
          <t xml:space="preserve">Terms</t>
        </is>
      </c>
    </row>
    <row r="25">
      <c r="A25" s="1" t="inlineStr">
        <is>
          <t xml:space="preserve">Order terms</t>
        </is>
      </c>
      <c r="B25" s="5" t="inlineStr">
        <is>
          <t xml:space="preserve">Each line stands alone</t>
        </is>
      </c>
    </row>
    <row r="26" ht="28" customHeight="1">
      <c r="A26" s="14" t="str">
        <f>IF(OrderTerms="Lot price for the full order","Prices are a lot price, contingent on receipt of the full order. An order for only some lines or quantities will be re-quoted.","Each line and quantity is priced to stand alone and can be ordered by itself at its quoted price.")</f>
        <v>Each line and quantity is priced to stand alone and can be ordered by itself at its quoted price.</v>
      </c>
    </row>
    <row r="27" ht="28" customHeight="1">
      <c r="A27" s="14" t="inlineStr">
        <is>
          <t xml:space="preserve">Prices hold only at the quantities quoted. A PO at another quantity will be re-quoted.</t>
        </is>
      </c>
    </row>
    <row r="28" ht="28" customHeight="1">
      <c r="A28" s="14" t="str">
        <f>"Quoted to drawing revision "&amp;B11&amp;". A change of revision will be re-quoted."</f>
        <v>Quoted to drawing revision C. A change of revision will be re-quoted.</v>
      </c>
    </row>
    <row r="29" ht="28" customHeight="1">
      <c r="A29" s="14" t="inlineStr">
        <is>
          <t xml:space="preserve">Lead time is in working days from receipt of the PO and the 3D model, and includes outside processing.</t>
        </is>
      </c>
    </row>
    <row r="30">
      <c r="A30" s="1" t="inlineStr">
        <is>
          <t xml:space="preserve">Material price held until</t>
        </is>
      </c>
      <c r="B30" s="12">
        <f>QuoteDate+MaterialDays</f>
        <v>46328</v>
      </c>
    </row>
    <row r="31">
      <c r="A31" s="1" t="inlineStr">
        <is>
          <t xml:space="preserve">Payment terms</t>
        </is>
      </c>
      <c r="B31" t="inlineStr">
        <is>
          <t xml:space="preserve">Net 30</t>
        </is>
      </c>
    </row>
    <row r="32">
      <c r="A32" s="1" t="inlineStr">
        <is>
          <t xml:space="preserve">Not quoted</t>
        </is>
      </c>
      <c r="B32" t="inlineStr">
        <is>
          <t xml:space="preserve">CMM inspection report, material certs</t>
        </is>
      </c>
    </row>
  </sheetData>
  <mergeCells count="6">
    <mergeCell ref="B25:C25"/>
    <mergeCell ref="A26:E26"/>
    <mergeCell ref="A27:E27"/>
    <mergeCell ref="A28:E28"/>
    <mergeCell ref="A29:E29"/>
    <mergeCell ref="B32:E32"/>
  </mergeCells>
  <dataValidations count="1">
    <dataValidation type="list" allowBlank="1" showErrorMessage="1" sqref="B25">
      <formula1>"Each line stands alone,Lot price for the full order"</formula1>
    </dataValidation>
  </dataValidations>
  <pageMargins left="0.6" right="0.6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5"/>
  <cols>
    <col min="1" max="1" width="44" customWidth="1"/>
    <col min="2" max="2" width="15" customWidth="1"/>
    <col min="3" max="3" width="17" customWidth="1"/>
    <col min="4" max="4" width="17" customWidth="1"/>
    <col min="5" max="5" width="15" customWidth="1"/>
    <col min="6" max="6" width="15" customWidth="1"/>
    <col min="7" max="7" width="12" customWidth="1"/>
    <col min="8" max="8" width="15" customWidth="1"/>
  </cols>
  <sheetData>
    <row r="1">
      <c r="A1" s="2" t="inlineStr">
        <is>
          <t xml:space="preserve">Costing</t>
        </is>
      </c>
    </row>
    <row r="2">
      <c r="A2" s="3" t="inlineStr">
        <is>
          <t xml:space="preserve">Shaded cells are inputs; everything else is a formula. The Quote sheet reads from this one. Keep it to yourself.</t>
        </is>
      </c>
    </row>
    <row r="4">
      <c r="A4" s="1" t="inlineStr">
        <is>
          <t xml:space="preserve">The part</t>
        </is>
      </c>
    </row>
    <row r="5">
      <c r="A5" t="inlineStr">
        <is>
          <t xml:space="preserve">Setup time per lot (hours)</t>
        </is>
      </c>
      <c r="B5" s="6">
        <v>2.5</v>
      </c>
    </row>
    <row r="6">
      <c r="A6" t="inlineStr">
        <is>
          <t xml:space="preserve">Cycle time per piece (minutes)</t>
        </is>
      </c>
      <c r="B6" s="6">
        <v>12</v>
      </c>
    </row>
    <row r="7">
      <c r="A7" t="inlineStr">
        <is>
          <t xml:space="preserve">Shop rate at cost, before margin (per hour)</t>
        </is>
      </c>
      <c r="B7" s="7">
        <v>105</v>
      </c>
    </row>
    <row r="8">
      <c r="A8" t="inlineStr">
        <is>
          <t xml:space="preserve">Material and outside processing, per piece</t>
        </is>
      </c>
      <c r="B8" s="7">
        <v>14</v>
      </c>
    </row>
    <row r="9">
      <c r="A9" t="inlineStr">
        <is>
          <t xml:space="preserve">One-time charges, billed once (tooling, fixtures, NRE)</t>
        </is>
      </c>
      <c r="B9" s="7">
        <v>250</v>
      </c>
    </row>
    <row r="10">
      <c r="A10" t="inlineStr">
        <is>
          <t xml:space="preserve">Spread one-time charges into unit prices? (Yes/No)</t>
        </is>
      </c>
      <c r="B10" s="5" t="inlineStr">
        <is>
          <t xml:space="preserve">No</t>
        </is>
      </c>
    </row>
    <row r="11">
      <c r="A11" t="inlineStr">
        <is>
          <t xml:space="preserve">Target margin (share of the price, not markup)</t>
        </is>
      </c>
      <c r="B11" s="8">
        <v>0.2</v>
      </c>
    </row>
    <row r="13">
      <c r="A13" s="1" t="inlineStr">
        <is>
          <t xml:space="preserve">Lead time</t>
        </is>
      </c>
    </row>
    <row r="14">
      <c r="A14" t="inlineStr">
        <is>
          <t xml:space="preserve">Work ahead of this job (working days)</t>
        </is>
      </c>
      <c r="B14" s="6">
        <v>5</v>
      </c>
    </row>
    <row r="15">
      <c r="A15" t="inlineStr">
        <is>
          <t xml:space="preserve">Outside processing turnaround (working days)</t>
        </is>
      </c>
      <c r="B15" s="6">
        <v>5</v>
      </c>
    </row>
    <row r="16">
      <c r="A16" t="inlineStr">
        <is>
          <t xml:space="preserve">Machine hours a day for this job</t>
        </is>
      </c>
      <c r="B16" s="6">
        <v>8</v>
      </c>
    </row>
    <row r="18">
      <c r="A18" s="1" t="inlineStr">
        <is>
          <t xml:space="preserve">Dates</t>
        </is>
      </c>
    </row>
    <row r="19">
      <c r="A19" t="inlineStr">
        <is>
          <t xml:space="preserve">Quote date</t>
        </is>
      </c>
      <c r="B19" s="9">
        <v>46314</v>
      </c>
    </row>
    <row r="20">
      <c r="A20" t="inlineStr">
        <is>
          <t xml:space="preserve">Quote valid for (calendar days)</t>
        </is>
      </c>
      <c r="B20" s="6">
        <v>30</v>
      </c>
    </row>
    <row r="21">
      <c r="A21" t="inlineStr">
        <is>
          <t xml:space="preserve">Material price held for (calendar days)</t>
        </is>
      </c>
      <c r="B21" s="6">
        <v>14</v>
      </c>
    </row>
    <row r="23">
      <c r="A23" s="1" t="inlineStr">
        <is>
          <t xml:space="preserve">Quantity breaks: every break carries the full setup</t>
        </is>
      </c>
    </row>
    <row r="24" ht="30" customHeight="1">
      <c r="A24" s="4" t="inlineStr">
        <is>
          <t xml:space="preserve">Quantity</t>
        </is>
      </c>
      <c r="B24" s="4" t="inlineStr">
        <is>
          <t xml:space="preserve">Setup per piece</t>
        </is>
      </c>
      <c r="C24" s="4" t="inlineStr">
        <is>
          <t xml:space="preserve">Run time and material per piece</t>
        </is>
      </c>
      <c r="D24" s="4" t="inlineStr">
        <is>
          <t xml:space="preserve">One-time per piece</t>
        </is>
      </c>
      <c r="E24" s="4" t="inlineStr">
        <is>
          <t xml:space="preserve">Unit price</t>
        </is>
      </c>
      <c r="F24" s="4" t="inlineStr">
        <is>
          <t xml:space="preserve">Extended price</t>
        </is>
      </c>
      <c r="G24" s="4" t="inlineStr">
        <is>
          <t xml:space="preserve">Setup share</t>
        </is>
      </c>
      <c r="H24" s="4" t="inlineStr">
        <is>
          <t xml:space="preserve">Lead time (working days)</t>
        </is>
      </c>
    </row>
    <row r="25">
      <c r="A25" s="6">
        <v>1</v>
      </c>
      <c r="B25" s="10">
        <f>IF($A25="","",SetupHours*ShopRate/$A25/(1-Margin))</f>
        <v>328.125</v>
      </c>
      <c r="C25" s="10">
        <f>IF($A25="","",(CycleMinutes/60*ShopRate+PerPieceCost)/(1-Margin))</f>
        <v>43.75</v>
      </c>
      <c r="D25" s="10">
        <f>IF($A25="","",IF(SpreadOneTime="Yes",OneTimeCharges/$A25,0))</f>
        <v>0</v>
      </c>
      <c r="E25" s="15">
        <f>IF($A25="","",ROUND(B25+C25+D25,2))</f>
        <v>371.88</v>
      </c>
      <c r="F25" s="10">
        <f>IF($A25="","",E25*$A25)</f>
        <v>371.88</v>
      </c>
      <c r="G25" s="11">
        <f>IF($A25="","",IF(B25+C25+D25=0,0,B25/(B25+C25+D25)))</f>
        <v>0.8823529411764706</v>
      </c>
      <c r="H25" s="13">
        <f>IF($A25="","",QueueDays+ROUNDUP((SetupHours+$A25*CycleMinutes/60)/HoursPerDay,0)+OutsideDays)</f>
        <v>11</v>
      </c>
    </row>
    <row r="26">
      <c r="A26" s="6">
        <v>5</v>
      </c>
      <c r="B26" s="10">
        <f>IF($A26="","",SetupHours*ShopRate/$A26/(1-Margin))</f>
        <v>65.625</v>
      </c>
      <c r="C26" s="10">
        <f>IF($A26="","",(CycleMinutes/60*ShopRate+PerPieceCost)/(1-Margin))</f>
        <v>43.75</v>
      </c>
      <c r="D26" s="10">
        <f>IF($A26="","",IF(SpreadOneTime="Yes",OneTimeCharges/$A26,0))</f>
        <v>0</v>
      </c>
      <c r="E26" s="15">
        <f>IF($A26="","",ROUND(B26+C26+D26,2))</f>
        <v>109.38</v>
      </c>
      <c r="F26" s="10">
        <f>IF($A26="","",E26*$A26)</f>
        <v>546.9</v>
      </c>
      <c r="G26" s="11">
        <f>IF($A26="","",IF(B26+C26+D26=0,0,B26/(B26+C26+D26)))</f>
        <v>0.6</v>
      </c>
      <c r="H26" s="13">
        <f>IF($A26="","",QueueDays+ROUNDUP((SetupHours+$A26*CycleMinutes/60)/HoursPerDay,0)+OutsideDays)</f>
        <v>11</v>
      </c>
    </row>
    <row r="27">
      <c r="A27" s="6">
        <v>10</v>
      </c>
      <c r="B27" s="10">
        <f>IF($A27="","",SetupHours*ShopRate/$A27/(1-Margin))</f>
        <v>32.8125</v>
      </c>
      <c r="C27" s="10">
        <f>IF($A27="","",(CycleMinutes/60*ShopRate+PerPieceCost)/(1-Margin))</f>
        <v>43.75</v>
      </c>
      <c r="D27" s="10">
        <f>IF($A27="","",IF(SpreadOneTime="Yes",OneTimeCharges/$A27,0))</f>
        <v>0</v>
      </c>
      <c r="E27" s="15">
        <f>IF($A27="","",ROUND(B27+C27+D27,2))</f>
        <v>76.56</v>
      </c>
      <c r="F27" s="10">
        <f>IF($A27="","",E27*$A27)</f>
        <v>765.6</v>
      </c>
      <c r="G27" s="11">
        <f>IF($A27="","",IF(B27+C27+D27=0,0,B27/(B27+C27+D27)))</f>
        <v>0.42857142857142855</v>
      </c>
      <c r="H27" s="13">
        <f>IF($A27="","",QueueDays+ROUNDUP((SetupHours+$A27*CycleMinutes/60)/HoursPerDay,0)+OutsideDays)</f>
        <v>11</v>
      </c>
    </row>
    <row r="28">
      <c r="A28" s="6">
        <v>25</v>
      </c>
      <c r="B28" s="10">
        <f>IF($A28="","",SetupHours*ShopRate/$A28/(1-Margin))</f>
        <v>13.125</v>
      </c>
      <c r="C28" s="10">
        <f>IF($A28="","",(CycleMinutes/60*ShopRate+PerPieceCost)/(1-Margin))</f>
        <v>43.75</v>
      </c>
      <c r="D28" s="10">
        <f>IF($A28="","",IF(SpreadOneTime="Yes",OneTimeCharges/$A28,0))</f>
        <v>0</v>
      </c>
      <c r="E28" s="15">
        <f>IF($A28="","",ROUND(B28+C28+D28,2))</f>
        <v>56.88</v>
      </c>
      <c r="F28" s="10">
        <f>IF($A28="","",E28*$A28)</f>
        <v>1422</v>
      </c>
      <c r="G28" s="11">
        <f>IF($A28="","",IF(B28+C28+D28=0,0,B28/(B28+C28+D28)))</f>
        <v>0.23076923076923078</v>
      </c>
      <c r="H28" s="13">
        <f>IF($A28="","",QueueDays+ROUNDUP((SetupHours+$A28*CycleMinutes/60)/HoursPerDay,0)+OutsideDays)</f>
        <v>11</v>
      </c>
    </row>
    <row r="29">
      <c r="A29" s="6">
        <v>50</v>
      </c>
      <c r="B29" s="10">
        <f>IF($A29="","",SetupHours*ShopRate/$A29/(1-Margin))</f>
        <v>6.5625</v>
      </c>
      <c r="C29" s="10">
        <f>IF($A29="","",(CycleMinutes/60*ShopRate+PerPieceCost)/(1-Margin))</f>
        <v>43.75</v>
      </c>
      <c r="D29" s="10">
        <f>IF($A29="","",IF(SpreadOneTime="Yes",OneTimeCharges/$A29,0))</f>
        <v>0</v>
      </c>
      <c r="E29" s="15">
        <f>IF($A29="","",ROUND(B29+C29+D29,2))</f>
        <v>50.31</v>
      </c>
      <c r="F29" s="10">
        <f>IF($A29="","",E29*$A29)</f>
        <v>2515.5</v>
      </c>
      <c r="G29" s="11">
        <f>IF($A29="","",IF(B29+C29+D29=0,0,B29/(B29+C29+D29)))</f>
        <v>0.13043478260869565</v>
      </c>
      <c r="H29" s="13">
        <f>IF($A29="","",QueueDays+ROUNDUP((SetupHours+$A29*CycleMinutes/60)/HoursPerDay,0)+OutsideDays)</f>
        <v>12</v>
      </c>
    </row>
    <row r="30">
      <c r="A30" s="6">
        <v>100</v>
      </c>
      <c r="B30" s="10">
        <f>IF($A30="","",SetupHours*ShopRate/$A30/(1-Margin))</f>
        <v>3.28125</v>
      </c>
      <c r="C30" s="10">
        <f>IF($A30="","",(CycleMinutes/60*ShopRate+PerPieceCost)/(1-Margin))</f>
        <v>43.75</v>
      </c>
      <c r="D30" s="10">
        <f>IF($A30="","",IF(SpreadOneTime="Yes",OneTimeCharges/$A30,0))</f>
        <v>0</v>
      </c>
      <c r="E30" s="15">
        <f>IF($A30="","",ROUND(B30+C30+D30,2))</f>
        <v>47.03</v>
      </c>
      <c r="F30" s="10">
        <f>IF($A30="","",E30*$A30)</f>
        <v>4703</v>
      </c>
      <c r="G30" s="11">
        <f>IF($A30="","",IF(B30+C30+D30=0,0,B30/(B30+C30+D30)))</f>
        <v>0.06976744186046512</v>
      </c>
      <c r="H30" s="13">
        <f>IF($A30="","",QueueDays+ROUNDUP((SetupHours+$A30*CycleMinutes/60)/HoursPerDay,0)+OutsideDays)</f>
        <v>13</v>
      </c>
    </row>
    <row r="31">
      <c r="A31" s="6" t="inlineStr">
        <is>
          <t xml:space="preserve"/>
        </is>
      </c>
      <c r="B31" s="10" t="str">
        <f>IF($A31="","",SetupHours*ShopRate/$A31/(1-Margin))</f>
        <v/>
      </c>
      <c r="C31" s="10" t="str">
        <f>IF($A31="","",(CycleMinutes/60*ShopRate+PerPieceCost)/(1-Margin))</f>
        <v/>
      </c>
      <c r="D31" s="10" t="str">
        <f>IF($A31="","",IF(SpreadOneTime="Yes",OneTimeCharges/$A31,0))</f>
        <v/>
      </c>
      <c r="E31" s="15" t="str">
        <f>IF($A31="","",ROUND(B31+C31+D31,2))</f>
        <v/>
      </c>
      <c r="F31" s="10" t="str">
        <f>IF($A31="","",E31*$A31)</f>
        <v/>
      </c>
      <c r="G31" s="11" t="str">
        <f>IF($A31="","",IF(B31+C31+D31=0,0,B31/(B31+C31+D31)))</f>
        <v/>
      </c>
      <c r="H31" s="13" t="str">
        <f>IF($A31="","",QueueDays+ROUNDUP((SetupHours+$A31*CycleMinutes/60)/HoursPerDay,0)+OutsideDays)</f>
        <v/>
      </c>
    </row>
    <row r="32">
      <c r="A32" s="6" t="inlineStr">
        <is>
          <t xml:space="preserve"/>
        </is>
      </c>
      <c r="B32" s="10" t="str">
        <f>IF($A32="","",SetupHours*ShopRate/$A32/(1-Margin))</f>
        <v/>
      </c>
      <c r="C32" s="10" t="str">
        <f>IF($A32="","",(CycleMinutes/60*ShopRate+PerPieceCost)/(1-Margin))</f>
        <v/>
      </c>
      <c r="D32" s="10" t="str">
        <f>IF($A32="","",IF(SpreadOneTime="Yes",OneTimeCharges/$A32,0))</f>
        <v/>
      </c>
      <c r="E32" s="15" t="str">
        <f>IF($A32="","",ROUND(B32+C32+D32,2))</f>
        <v/>
      </c>
      <c r="F32" s="10" t="str">
        <f>IF($A32="","",E32*$A32)</f>
        <v/>
      </c>
      <c r="G32" s="11" t="str">
        <f>IF($A32="","",IF(B32+C32+D32=0,0,B32/(B32+C32+D32)))</f>
        <v/>
      </c>
      <c r="H32" s="13" t="str">
        <f>IF($A32="","",QueueDays+ROUNDUP((SetupHours+$A32*CycleMinutes/60)/HoursPerDay,0)+OutsideDays)</f>
        <v/>
      </c>
    </row>
    <row r="34">
      <c r="A34" s="3" t="inlineStr">
        <is>
          <t xml:space="preserve">Unit price = (setup hours × rate ÷ quantity + cycle minutes ÷ 60 × rate + material and outside processing) ÷ (1 − margin), rounded to the cent. Lead time = work ahead + machine days for the lot + outside processing.</t>
        </is>
      </c>
    </row>
  </sheetData>
  <dataValidations count="1">
    <dataValidation type="list" allowBlank="1" showErrorMessage="1" sqref="B10">
      <formula1>"Yes,No"</formula1>
    </dataValidation>
  </dataValidations>
  <pageMargins left="0.6" right="0.6" top="0.6" bottom="0.6" header="0.3" footer="0.3"/>
  <pageSetup orientation="portrait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CNC quote template</dc:title>
  <dc:creator>QuoteSooner</dc:creator>
  <dcterms:created xsi:type="dcterms:W3CDTF">2026-10-19T00:00:00Z</dcterms:created>
</cp:coreProperties>
</file>